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270FD661-CA04-4D60-97F7-A3725284BF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คํานวณภาษีบุคคลธรรมดา" sheetId="1" r:id="rId1"/>
    <sheet name="ตารางสรุปค่าใช้จ่าย" sheetId="2" r:id="rId2"/>
  </sheets>
  <definedNames>
    <definedName name="_xlnm.Print_Area" localSheetId="0">คํานวณภาษีบุคคลธรรมดา!$A$1:$K$43</definedName>
    <definedName name="_xlnm.Print_Area" localSheetId="1">ตารางสรุปค่าใช้จ่าย!$B$2:$C$19</definedName>
  </definedNames>
  <calcPr calcId="191029"/>
</workbook>
</file>

<file path=xl/calcChain.xml><?xml version="1.0" encoding="utf-8"?>
<calcChain xmlns="http://schemas.openxmlformats.org/spreadsheetml/2006/main">
  <c r="G5" i="1" l="1"/>
  <c r="G6" i="1" s="1"/>
  <c r="G25" i="1" l="1"/>
  <c r="G27" i="1" l="1"/>
  <c r="E33" i="1" l="1"/>
  <c r="E34" i="1" s="1"/>
  <c r="I34" i="1" s="1"/>
  <c r="G29" i="1"/>
  <c r="I29" i="1" s="1"/>
  <c r="E35" i="1" l="1"/>
  <c r="I35" i="1" s="1"/>
  <c r="I33" i="1"/>
  <c r="E36" i="1" l="1"/>
  <c r="I36" i="1" s="1"/>
  <c r="E37" i="1" l="1"/>
  <c r="I37" i="1" s="1"/>
  <c r="E38" i="1" l="1"/>
  <c r="I38" i="1" s="1"/>
  <c r="E39" i="1" l="1"/>
  <c r="I39" i="1" s="1"/>
  <c r="E40" i="1" l="1"/>
  <c r="I40" i="1" s="1"/>
  <c r="I41" i="1" s="1"/>
  <c r="E41" i="1" l="1"/>
</calcChain>
</file>

<file path=xl/sharedStrings.xml><?xml version="1.0" encoding="utf-8"?>
<sst xmlns="http://schemas.openxmlformats.org/spreadsheetml/2006/main" count="78" uniqueCount="77">
  <si>
    <t>ภาษีที่เสีย</t>
  </si>
  <si>
    <t>ค่าลดหย่อย</t>
  </si>
  <si>
    <t>เงินได้สุทธิสำหรับนำไปคำนวนภาษี</t>
  </si>
  <si>
    <t>รวมค่าลดหย่อย</t>
  </si>
  <si>
    <t>*กรอกเฉพาะช่องที่เป็นสีเหลือง</t>
  </si>
  <si>
    <t>เงินได้หลังหักค่าใช้จ่าย</t>
  </si>
  <si>
    <t>2. ค่าลดหย่อนคู่สมรส</t>
  </si>
  <si>
    <t>3. ค่าลดหย่อนบุตร</t>
  </si>
  <si>
    <t>4. ค่าลดหย่อนบิดามารดา</t>
  </si>
  <si>
    <t>5. ค่าลดหย่อนผู้พิการหรือทุพพลภาพ</t>
  </si>
  <si>
    <t>7. เบี้ยประกันสุขภาพบิดามารดา</t>
  </si>
  <si>
    <t>8. ดอกเบี้ยซื้อที่อยู่อาศัย</t>
  </si>
  <si>
    <t>9. ค่าซื้อกองทุนรวมหุ้นระยะยาว (LTF)</t>
  </si>
  <si>
    <t>10. ค่าซื้อกองทุนรวมเพื่อการเลี้ยงชีพ (RMF)/กบข./กองทุนสํารองเลี้ยงชีพ/กองทุนสงเคราะห์ครูโรงเรียนเอกชน</t>
  </si>
  <si>
    <t>11. เบี้ยประกันชีวิตแบบบำนาญ</t>
  </si>
  <si>
    <t>12. เงินประกันสังคม</t>
  </si>
  <si>
    <t>60,000 บาท</t>
  </si>
  <si>
    <t>ตามที่จ่ายจริงแต่ไม่เกิน 100,000 บาท</t>
  </si>
  <si>
    <t>ตามที่จ่ายจริงแต่ไม่เกิน 15,000 บาท</t>
  </si>
  <si>
    <t>ตามที่จ่ายจริงแต่ไม่เกิน 15% ของเงินได้ที่ต้องเสียภาษีและไม่เกิน 500,000 บาท</t>
  </si>
  <si>
    <t>ตามที่จ่ายจริงแต่ไม่เกิน 15% ของเงินได้ที่ต้องเสียภาษี และเมื่อรวมกันทั้งหมดแล้วไม่เกิน 500,000 บาท</t>
  </si>
  <si>
    <t>ตามที่จ่ายจริงแต่ไม่เกิน 15% ของเงินได้ที่ต้องเสียภาษีและไม่เกิน 200,000 บาท และเมื่อรวมกับข้อ 10. แล้วต้องไม่เกิน 500,000 บาท</t>
  </si>
  <si>
    <t>2 เท่าของเงินบริจาคตามที่จ่ายจริงแต่ไม่เกิน 10% ของเงินได้หลังหักค่าลดหย่อน</t>
  </si>
  <si>
    <t>ตามที่จ่ายจริงแต่ไม่เกิน 10% ของเงินได้หลังหักค่าลดหย่อน</t>
  </si>
  <si>
    <t>ประเภทเงินได้</t>
  </si>
  <si>
    <t>หักค่าใช้จ่าย</t>
  </si>
  <si>
    <t>1. เงินเดือน ค่าจ้าง โบนัส เบี้ยเลี้ยง</t>
  </si>
  <si>
    <t>50% ไม่เกิน 100,000 บาท </t>
  </si>
  <si>
    <t>หากมีเงินได้ประเภทที่ 1 และ 2 ให้นำเงินได้ทั้ง 2 ประเภท</t>
  </si>
  <si>
    <t>รวมกันแต่หักได้ไม่เกิน 100,000 บาท</t>
  </si>
  <si>
    <t>2. เงินได้จากหน้าที่หรือตำแหน่งงานที่ทำ หรือจากการรับทำงานให้ ค่าธรรมเนียม ค่านายหน้า ฯลฯ</t>
  </si>
  <si>
    <t>3. ค่าแห่งกู๊ดวิลล์ ค่าแห่งลิขสิทธิ์หรือสิทธิอย่างอื่น</t>
  </si>
  <si>
    <t>50% ไม่เกิน 100,000 บาท หรือตามจริง</t>
  </si>
  <si>
    <t>4. ดอกเบี้ย เงินปันผล ส่วนแบ่งกำไร ฯลฯ</t>
  </si>
  <si>
    <t>หักค่าใช้จ่ายไม่ได้</t>
  </si>
  <si>
    <t>5. รายได้จากการให้เช่าทรัพย์สิน การผิดสัญญาเช่าซื้อ การผิดสัญญาซื้อขายเงินผ่อน</t>
  </si>
  <si>
    <t>    - บ้าน โรงเรือน สิ่งปลูกสร้าง แพ</t>
  </si>
  <si>
    <t>    - ที่ดินที่ใช้ในการเกษตร</t>
  </si>
  <si>
    <t>    - ที่ดินที่มิได้ใช้ในการเกษตร</t>
  </si>
  <si>
    <t>    - ยานพาหนะ</t>
  </si>
  <si>
    <t>    - ทรัพย์สินอื่น</t>
  </si>
  <si>
    <t>ตามจริงหรืออัตราเหมา</t>
  </si>
  <si>
    <t>6. วิชาชีพอิสระ</t>
  </si>
  <si>
    <t>    - ประกอบโรคศิลปะ</t>
  </si>
  <si>
    <t>    - กฎหมาย วิศวกรรม สถาปัตยกรรม บัญชี ประณีตศิลปกรรม</t>
  </si>
  <si>
    <t>7. รับเหมาก่อสร้าง</t>
  </si>
  <si>
    <t>ตามจริงหรืออัตราเหมา 60%</t>
  </si>
  <si>
    <t>8. รายได้อื่น นอกเหนือจาก 1-7 *</t>
  </si>
  <si>
    <t>ตามจริงหรืออัตราเหมา 40% และ 60%</t>
  </si>
  <si>
    <t>รายได้รวมทั้งปี</t>
  </si>
  <si>
    <t>ตามจริงแต่ไม่เกิน 15,000 บาท แต่เมื่อรวมกับการหักลดหย่อนเบี้ยประกันชีวิตและการเงินฝากที่มีเงื่อนไขประกันชีวิตทั้งหมดแล้วต้องไม่เกิน 1 แสนบาท</t>
  </si>
  <si>
    <t>1. ค่าลดหย่อนผู้มีเงินได้</t>
  </si>
  <si>
    <t>60,000 บาท (กรณีคู่สมรสไม่มีรายได้)</t>
  </si>
  <si>
    <t>คนละ 30,000 บาท แต่รวมกันไม่เกิน 3 คน (ได้ทั้งบุตรชอบด้วยกฏหมายและบุตรบุญธรรม)</t>
  </si>
  <si>
    <t>คนละ 30,000 บาท (บิดามารดาต้องมีอายุเกิน 60 ปี และมีเงินได้ไม่เกิน 30,000 บาทต่อปี)</t>
  </si>
  <si>
    <t>คนละ 60,000 บาท (ต้องมีบัตรประจำตัวคนพิการ)</t>
  </si>
  <si>
    <t>6. เบี้ยประกันชีวิต</t>
  </si>
  <si>
    <t>ตามที่จ่ายจริงแต่ไม่เกิน 100,000 บาท (กรมธรรม์อายุ 10 ปีขึ้นไป)</t>
  </si>
  <si>
    <t>ลดหย่อนตามที่ได้จ่ายไปจริง</t>
  </si>
  <si>
    <r>
      <rPr>
        <b/>
        <sz val="10"/>
        <rFont val="Arial"/>
        <family val="2"/>
      </rPr>
      <t>หัก:</t>
    </r>
    <r>
      <rPr>
        <sz val="10"/>
        <rFont val="Arial"/>
        <family val="2"/>
      </rPr>
      <t xml:space="preserve"> ค่าใช้จ่าย 50% แต่ไม่เกิน 100,000 บาท</t>
    </r>
  </si>
  <si>
    <t>Range of Net Income</t>
  </si>
  <si>
    <t>Net Income</t>
  </si>
  <si>
    <t>Tax Rate</t>
  </si>
  <si>
    <t>Tax Amount</t>
  </si>
  <si>
    <t>1 - 150,000</t>
  </si>
  <si>
    <t>150,001 - 300,000</t>
  </si>
  <si>
    <t>300,001 - 500,000</t>
  </si>
  <si>
    <t>500,001 - 750,000</t>
  </si>
  <si>
    <t>750001 - 1,000,000</t>
  </si>
  <si>
    <t>1,000,000 - 2,000,000</t>
  </si>
  <si>
    <t>2,000,001-5,000,000</t>
  </si>
  <si>
    <t>WHT</t>
  </si>
  <si>
    <t>13. ค่าเบี้ยประกันสุขภาพตนเอง</t>
  </si>
  <si>
    <t>14. เงินบริจาคเพื่อการศึกษา การกีฬา การพัฒนาสังคม</t>
  </si>
  <si>
    <t>15. เงินบริจาคทั่วไป</t>
  </si>
  <si>
    <t>**การลดหย่อนภาษีให้ใช้หลักเกณฑ์การลดหย่อนตามนโยบายของภาครัฐในปีนั้น</t>
  </si>
  <si>
    <t>คํานวณภาษีบุคคลธรรมดา สำหรับปี 2566 [ ชื่อพนักงาน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</si>
</sst>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.00;[Red]\(#,##0.00\)"/>
    <numFmt numFmtId="188" formatCode="_(* #,##0_);_(* \(#,##0\);_(* &quot;-&quot;_);_(@_)"/>
  </numFmts>
  <fonts count="12" x14ac:knownFonts="1">
    <font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1"/>
      <color theme="1"/>
      <name val="Tahoma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4"/>
      <name val="Cordia New"/>
      <family val="2"/>
    </font>
    <font>
      <b/>
      <u val="singleAccounting"/>
      <sz val="1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EB4E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0" fontId="8" fillId="0" borderId="0"/>
  </cellStyleXfs>
  <cellXfs count="48">
    <xf numFmtId="0" fontId="0" fillId="0" borderId="0" xfId="0"/>
    <xf numFmtId="43" fontId="0" fillId="0" borderId="0" xfId="1" applyFont="1"/>
    <xf numFmtId="43" fontId="0" fillId="2" borderId="1" xfId="1" applyFont="1" applyFill="1" applyBorder="1"/>
    <xf numFmtId="43" fontId="0" fillId="3" borderId="1" xfId="1" applyFont="1" applyFill="1" applyBorder="1"/>
    <xf numFmtId="0" fontId="0" fillId="0" borderId="0" xfId="0" applyAlignment="1">
      <alignment horizontal="right"/>
    </xf>
    <xf numFmtId="187" fontId="0" fillId="3" borderId="1" xfId="1" applyNumberFormat="1" applyFont="1" applyFill="1" applyBorder="1"/>
    <xf numFmtId="0" fontId="5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43" fontId="0" fillId="4" borderId="1" xfId="1" applyFont="1" applyFill="1" applyBorder="1"/>
    <xf numFmtId="0" fontId="6" fillId="0" borderId="0" xfId="0" applyFont="1"/>
    <xf numFmtId="0" fontId="7" fillId="5" borderId="2" xfId="0" applyFont="1" applyFill="1" applyBorder="1" applyAlignment="1">
      <alignment horizontal="center" vertical="center" wrapText="1" readingOrder="1"/>
    </xf>
    <xf numFmtId="0" fontId="7" fillId="6" borderId="3" xfId="0" applyFont="1" applyFill="1" applyBorder="1" applyAlignment="1">
      <alignment horizontal="center" vertical="center" wrapText="1" readingOrder="1"/>
    </xf>
    <xf numFmtId="0" fontId="7" fillId="6" borderId="5" xfId="0" applyFont="1" applyFill="1" applyBorder="1" applyAlignment="1">
      <alignment horizontal="center" vertical="center" wrapText="1" readingOrder="1"/>
    </xf>
    <xf numFmtId="0" fontId="7" fillId="6" borderId="2" xfId="0" applyFont="1" applyFill="1" applyBorder="1" applyAlignment="1">
      <alignment horizontal="left" vertical="center" wrapText="1" readingOrder="1"/>
    </xf>
    <xf numFmtId="0" fontId="7" fillId="6" borderId="4" xfId="0" applyFont="1" applyFill="1" applyBorder="1" applyAlignment="1">
      <alignment horizontal="center" vertical="center" wrapText="1" readingOrder="1"/>
    </xf>
    <xf numFmtId="0" fontId="7" fillId="6" borderId="2" xfId="0" applyFont="1" applyFill="1" applyBorder="1" applyAlignment="1">
      <alignment horizontal="center" vertical="center" wrapText="1" readingOrder="1"/>
    </xf>
    <xf numFmtId="0" fontId="7" fillId="6" borderId="3" xfId="0" applyFont="1" applyFill="1" applyBorder="1" applyAlignment="1">
      <alignment horizontal="left" vertical="center" wrapText="1" readingOrder="1"/>
    </xf>
    <xf numFmtId="0" fontId="0" fillId="6" borderId="3" xfId="0" applyFill="1" applyBorder="1" applyAlignment="1">
      <alignment horizontal="center" vertical="center" wrapText="1" readingOrder="1"/>
    </xf>
    <xf numFmtId="0" fontId="7" fillId="6" borderId="5" xfId="0" applyFont="1" applyFill="1" applyBorder="1" applyAlignment="1">
      <alignment horizontal="left" vertical="center" wrapText="1" readingOrder="1"/>
    </xf>
    <xf numFmtId="9" fontId="7" fillId="6" borderId="5" xfId="0" applyNumberFormat="1" applyFont="1" applyFill="1" applyBorder="1" applyAlignment="1">
      <alignment horizontal="center" vertical="center" wrapText="1" readingOrder="1"/>
    </xf>
    <xf numFmtId="0" fontId="0" fillId="6" borderId="4" xfId="0" applyFill="1" applyBorder="1" applyAlignment="1">
      <alignment vertical="center" wrapText="1"/>
    </xf>
    <xf numFmtId="9" fontId="7" fillId="6" borderId="4" xfId="0" applyNumberFormat="1" applyFont="1" applyFill="1" applyBorder="1" applyAlignment="1">
      <alignment horizontal="center" vertical="center" wrapText="1" readingOrder="1"/>
    </xf>
    <xf numFmtId="0" fontId="7" fillId="6" borderId="4" xfId="0" applyFont="1" applyFill="1" applyBorder="1" applyAlignment="1">
      <alignment horizontal="left" vertical="center" wrapText="1" readingOrder="1"/>
    </xf>
    <xf numFmtId="0" fontId="0" fillId="0" borderId="0" xfId="0" applyAlignment="1">
      <alignment wrapText="1"/>
    </xf>
    <xf numFmtId="187" fontId="5" fillId="3" borderId="1" xfId="1" applyNumberFormat="1" applyFont="1" applyFill="1" applyBorder="1"/>
    <xf numFmtId="0" fontId="9" fillId="0" borderId="0" xfId="21" applyFont="1" applyAlignment="1">
      <alignment horizontal="center"/>
    </xf>
    <xf numFmtId="43" fontId="9" fillId="0" borderId="0" xfId="1" applyFont="1" applyAlignment="1">
      <alignment horizontal="center"/>
    </xf>
    <xf numFmtId="0" fontId="1" fillId="0" borderId="0" xfId="21" applyFont="1" applyAlignment="1">
      <alignment horizontal="center"/>
    </xf>
    <xf numFmtId="43" fontId="1" fillId="0" borderId="0" xfId="1" applyFont="1"/>
    <xf numFmtId="9" fontId="1" fillId="0" borderId="0" xfId="21" applyNumberFormat="1" applyFont="1" applyAlignment="1">
      <alignment horizontal="center"/>
    </xf>
    <xf numFmtId="0" fontId="1" fillId="0" borderId="0" xfId="21" applyFont="1"/>
    <xf numFmtId="3" fontId="1" fillId="0" borderId="0" xfId="21" applyNumberFormat="1" applyFont="1" applyAlignment="1">
      <alignment horizontal="center"/>
    </xf>
    <xf numFmtId="188" fontId="1" fillId="0" borderId="0" xfId="1" applyNumberFormat="1" applyFont="1" applyAlignment="1">
      <alignment horizontal="center"/>
    </xf>
    <xf numFmtId="0" fontId="2" fillId="0" borderId="0" xfId="21" applyFont="1" applyAlignment="1">
      <alignment horizontal="center"/>
    </xf>
    <xf numFmtId="43" fontId="4" fillId="0" borderId="6" xfId="1" applyFont="1" applyBorder="1"/>
    <xf numFmtId="43" fontId="0" fillId="0" borderId="0" xfId="0" applyNumberFormat="1"/>
    <xf numFmtId="43" fontId="10" fillId="7" borderId="1" xfId="1" applyFont="1" applyFill="1" applyBorder="1"/>
    <xf numFmtId="43" fontId="0" fillId="3" borderId="10" xfId="1" applyFont="1" applyFill="1" applyBorder="1"/>
    <xf numFmtId="43" fontId="0" fillId="2" borderId="10" xfId="1" applyFont="1" applyFill="1" applyBorder="1"/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11" fillId="6" borderId="7" xfId="0" applyFont="1" applyFill="1" applyBorder="1" applyAlignment="1">
      <alignment horizontal="left" vertical="center"/>
    </xf>
    <xf numFmtId="0" fontId="11" fillId="6" borderId="8" xfId="0" applyFont="1" applyFill="1" applyBorder="1" applyAlignment="1">
      <alignment horizontal="left" vertical="center"/>
    </xf>
    <xf numFmtId="0" fontId="11" fillId="6" borderId="9" xfId="0" applyFont="1" applyFill="1" applyBorder="1" applyAlignment="1">
      <alignment horizontal="left" vertical="center"/>
    </xf>
    <xf numFmtId="0" fontId="7" fillId="6" borderId="3" xfId="0" applyFont="1" applyFill="1" applyBorder="1" applyAlignment="1">
      <alignment horizontal="left" vertical="center" wrapText="1" readingOrder="1"/>
    </xf>
    <xf numFmtId="0" fontId="7" fillId="6" borderId="4" xfId="0" applyFont="1" applyFill="1" applyBorder="1" applyAlignment="1">
      <alignment horizontal="left" vertical="center" wrapText="1" readingOrder="1"/>
    </xf>
  </cellXfs>
  <cellStyles count="22">
    <cellStyle name="Comma 10" xfId="2" xr:uid="{00000000-0005-0000-0000-000001000000}"/>
    <cellStyle name="Comma 11" xfId="3" xr:uid="{00000000-0005-0000-0000-000002000000}"/>
    <cellStyle name="Comma 12" xfId="4" xr:uid="{00000000-0005-0000-0000-000003000000}"/>
    <cellStyle name="Comma 13" xfId="5" xr:uid="{00000000-0005-0000-0000-000004000000}"/>
    <cellStyle name="Comma 14" xfId="6" xr:uid="{00000000-0005-0000-0000-000005000000}"/>
    <cellStyle name="Comma 15" xfId="7" xr:uid="{00000000-0005-0000-0000-000006000000}"/>
    <cellStyle name="Comma 16" xfId="8" xr:uid="{00000000-0005-0000-0000-000007000000}"/>
    <cellStyle name="Comma 17" xfId="9" xr:uid="{00000000-0005-0000-0000-000008000000}"/>
    <cellStyle name="Comma 18" xfId="10" xr:uid="{00000000-0005-0000-0000-000009000000}"/>
    <cellStyle name="Comma 2" xfId="11" xr:uid="{00000000-0005-0000-0000-00000A000000}"/>
    <cellStyle name="Comma 3" xfId="12" xr:uid="{00000000-0005-0000-0000-00000B000000}"/>
    <cellStyle name="Comma 4" xfId="13" xr:uid="{00000000-0005-0000-0000-00000C000000}"/>
    <cellStyle name="Comma 5" xfId="14" xr:uid="{00000000-0005-0000-0000-00000D000000}"/>
    <cellStyle name="Comma 6" xfId="15" xr:uid="{00000000-0005-0000-0000-00000E000000}"/>
    <cellStyle name="Comma 7" xfId="16" xr:uid="{00000000-0005-0000-0000-00000F000000}"/>
    <cellStyle name="Comma 8" xfId="17" xr:uid="{00000000-0005-0000-0000-000010000000}"/>
    <cellStyle name="Comma 9" xfId="18" xr:uid="{00000000-0005-0000-0000-000011000000}"/>
    <cellStyle name="Normal 2" xfId="19" xr:uid="{00000000-0005-0000-0000-000013000000}"/>
    <cellStyle name="Normal_income tax" xfId="21" xr:uid="{00000000-0005-0000-0000-000014000000}"/>
    <cellStyle name="Percent 2" xfId="20" xr:uid="{00000000-0005-0000-0000-000015000000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1577340</xdr:colOff>
      <xdr:row>2</xdr:row>
      <xdr:rowOff>53340</xdr:rowOff>
    </xdr:from>
    <xdr:to>
      <xdr:col>3</xdr:col>
      <xdr:colOff>1897380</xdr:colOff>
      <xdr:row>3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58340" y="426720"/>
          <a:ext cx="320040" cy="15240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B1:M43"/>
  <sheetViews>
    <sheetView showGridLines="0" tabSelected="1" zoomScaleNormal="100" workbookViewId="0">
      <selection activeCell="B1" sqref="B1:J1"/>
    </sheetView>
  </sheetViews>
  <sheetFormatPr defaultRowHeight="13.2" x14ac:dyDescent="0.25"/>
  <cols>
    <col min="1" max="1" width="1.33203125" customWidth="1"/>
    <col min="2" max="3" width="2.109375" customWidth="1"/>
    <col min="4" max="4" width="45.44140625" customWidth="1"/>
    <col min="5" max="5" width="13.44140625" customWidth="1"/>
    <col min="6" max="6" width="2.5546875" customWidth="1"/>
    <col min="7" max="7" width="13.44140625" style="1" customWidth="1"/>
    <col min="8" max="8" width="7.88671875" customWidth="1"/>
    <col min="9" max="9" width="13.44140625" customWidth="1"/>
    <col min="10" max="10" width="72.44140625" customWidth="1"/>
    <col min="11" max="11" width="2.33203125" customWidth="1"/>
    <col min="12" max="13" width="11.109375" customWidth="1"/>
  </cols>
  <sheetData>
    <row r="1" spans="2:10" ht="24" customHeight="1" x14ac:dyDescent="0.25">
      <c r="B1" s="43" t="s">
        <v>76</v>
      </c>
      <c r="C1" s="44"/>
      <c r="D1" s="44"/>
      <c r="E1" s="44"/>
      <c r="F1" s="44"/>
      <c r="G1" s="44"/>
      <c r="H1" s="44"/>
      <c r="I1" s="44"/>
      <c r="J1" s="45"/>
    </row>
    <row r="2" spans="2:10" ht="9" customHeight="1" x14ac:dyDescent="0.25"/>
    <row r="3" spans="2:10" ht="16.2" customHeight="1" thickBot="1" x14ac:dyDescent="0.3">
      <c r="C3" s="6" t="s">
        <v>4</v>
      </c>
    </row>
    <row r="4" spans="2:10" ht="13.8" customHeight="1" thickBot="1" x14ac:dyDescent="0.3">
      <c r="E4" s="4" t="s">
        <v>49</v>
      </c>
      <c r="G4" s="2"/>
      <c r="H4" s="4"/>
    </row>
    <row r="5" spans="2:10" ht="13.8" customHeight="1" thickBot="1" x14ac:dyDescent="0.3">
      <c r="E5" s="4" t="s">
        <v>59</v>
      </c>
      <c r="G5" s="26">
        <f>-IF(G4*50%&gt;100000,100000,G4*50%)</f>
        <v>0</v>
      </c>
      <c r="H5" s="4"/>
    </row>
    <row r="6" spans="2:10" ht="13.8" customHeight="1" thickBot="1" x14ac:dyDescent="0.3">
      <c r="E6" s="4" t="s">
        <v>5</v>
      </c>
      <c r="G6" s="3">
        <f>SUM(G4:G5)+I6</f>
        <v>0</v>
      </c>
    </row>
    <row r="7" spans="2:10" ht="13.8" customHeight="1" x14ac:dyDescent="0.25"/>
    <row r="8" spans="2:10" ht="19.2" customHeight="1" x14ac:dyDescent="0.25">
      <c r="E8" s="41" t="s">
        <v>1</v>
      </c>
    </row>
    <row r="9" spans="2:10" ht="15" customHeight="1" x14ac:dyDescent="0.25">
      <c r="C9" s="4"/>
      <c r="D9" s="7" t="s">
        <v>51</v>
      </c>
      <c r="E9" s="39">
        <v>60000</v>
      </c>
      <c r="G9" s="8" t="s">
        <v>16</v>
      </c>
    </row>
    <row r="10" spans="2:10" ht="15" customHeight="1" x14ac:dyDescent="0.25">
      <c r="C10" s="4"/>
      <c r="D10" s="8" t="s">
        <v>6</v>
      </c>
      <c r="E10" s="40"/>
      <c r="G10" s="8" t="s">
        <v>52</v>
      </c>
    </row>
    <row r="11" spans="2:10" ht="15" customHeight="1" x14ac:dyDescent="0.25">
      <c r="C11" s="4"/>
      <c r="D11" s="8" t="s">
        <v>7</v>
      </c>
      <c r="E11" s="40"/>
      <c r="G11" s="8" t="s">
        <v>53</v>
      </c>
    </row>
    <row r="12" spans="2:10" ht="15" customHeight="1" x14ac:dyDescent="0.25">
      <c r="C12" s="4"/>
      <c r="D12" s="8" t="s">
        <v>8</v>
      </c>
      <c r="E12" s="40"/>
      <c r="G12" s="8" t="s">
        <v>54</v>
      </c>
    </row>
    <row r="13" spans="2:10" ht="15" customHeight="1" x14ac:dyDescent="0.25">
      <c r="C13" s="4"/>
      <c r="D13" s="8" t="s">
        <v>9</v>
      </c>
      <c r="E13" s="40"/>
      <c r="G13" s="8" t="s">
        <v>55</v>
      </c>
    </row>
    <row r="14" spans="2:10" ht="15" customHeight="1" x14ac:dyDescent="0.25">
      <c r="C14" s="4"/>
      <c r="D14" s="8" t="s">
        <v>56</v>
      </c>
      <c r="E14" s="40"/>
      <c r="G14" s="8" t="s">
        <v>57</v>
      </c>
    </row>
    <row r="15" spans="2:10" ht="15" customHeight="1" x14ac:dyDescent="0.25">
      <c r="C15" s="4"/>
      <c r="D15" s="8" t="s">
        <v>10</v>
      </c>
      <c r="E15" s="40"/>
      <c r="G15" s="8" t="s">
        <v>18</v>
      </c>
    </row>
    <row r="16" spans="2:10" ht="15" customHeight="1" x14ac:dyDescent="0.25">
      <c r="D16" s="8" t="s">
        <v>11</v>
      </c>
      <c r="E16" s="40"/>
      <c r="G16" s="8" t="s">
        <v>17</v>
      </c>
    </row>
    <row r="17" spans="4:13" ht="15" customHeight="1" x14ac:dyDescent="0.25">
      <c r="D17" s="8" t="s">
        <v>12</v>
      </c>
      <c r="E17" s="40"/>
      <c r="G17" s="8" t="s">
        <v>19</v>
      </c>
    </row>
    <row r="18" spans="4:13" ht="34.200000000000003" customHeight="1" x14ac:dyDescent="0.25">
      <c r="D18" s="9" t="s">
        <v>13</v>
      </c>
      <c r="E18" s="40"/>
      <c r="G18" s="42" t="s">
        <v>20</v>
      </c>
      <c r="H18" s="42"/>
      <c r="I18" s="42"/>
      <c r="J18" s="42"/>
      <c r="K18" s="42"/>
      <c r="L18" s="25"/>
      <c r="M18" s="25"/>
    </row>
    <row r="19" spans="4:13" ht="16.2" customHeight="1" x14ac:dyDescent="0.25">
      <c r="D19" s="8" t="s">
        <v>14</v>
      </c>
      <c r="E19" s="40"/>
      <c r="G19" s="8" t="s">
        <v>21</v>
      </c>
    </row>
    <row r="20" spans="4:13" ht="16.2" customHeight="1" x14ac:dyDescent="0.25">
      <c r="D20" s="8" t="s">
        <v>15</v>
      </c>
      <c r="E20" s="40"/>
      <c r="G20" s="8" t="s">
        <v>58</v>
      </c>
    </row>
    <row r="21" spans="4:13" ht="16.2" customHeight="1" x14ac:dyDescent="0.25">
      <c r="D21" s="8" t="s">
        <v>72</v>
      </c>
      <c r="E21" s="40"/>
      <c r="G21" s="8" t="s">
        <v>50</v>
      </c>
    </row>
    <row r="22" spans="4:13" ht="16.2" customHeight="1" x14ac:dyDescent="0.25">
      <c r="D22" s="8" t="s">
        <v>73</v>
      </c>
      <c r="E22" s="40"/>
      <c r="G22" s="8" t="s">
        <v>22</v>
      </c>
    </row>
    <row r="23" spans="4:13" ht="16.2" customHeight="1" x14ac:dyDescent="0.25">
      <c r="D23" s="8" t="s">
        <v>74</v>
      </c>
      <c r="E23" s="40"/>
      <c r="G23" s="8" t="s">
        <v>23</v>
      </c>
    </row>
    <row r="24" spans="4:13" ht="16.2" customHeight="1" thickBot="1" x14ac:dyDescent="0.3"/>
    <row r="25" spans="4:13" ht="16.2" customHeight="1" thickBot="1" x14ac:dyDescent="0.3">
      <c r="E25" s="4" t="s">
        <v>3</v>
      </c>
      <c r="G25" s="5">
        <f>SUM(E9:E23)</f>
        <v>60000</v>
      </c>
    </row>
    <row r="26" spans="4:13" ht="16.2" customHeight="1" thickBot="1" x14ac:dyDescent="0.3">
      <c r="E26" s="4"/>
    </row>
    <row r="27" spans="4:13" ht="16.2" customHeight="1" thickBot="1" x14ac:dyDescent="0.3">
      <c r="E27" s="4" t="s">
        <v>2</v>
      </c>
      <c r="G27" s="5">
        <f>G6-G25</f>
        <v>-60000</v>
      </c>
    </row>
    <row r="28" spans="4:13" ht="16.2" customHeight="1" thickBot="1" x14ac:dyDescent="0.3">
      <c r="E28" s="4"/>
    </row>
    <row r="29" spans="4:13" ht="16.2" customHeight="1" thickBot="1" x14ac:dyDescent="0.3">
      <c r="E29" s="4" t="s">
        <v>0</v>
      </c>
      <c r="G29" s="10">
        <f>IF(G27&gt;5000000,((G27-5000000)*35%)+965000,IF(G27&gt;2000000,((G27-2000000)*30%)+365000,IF(G27&gt;1000000,((G27-1000000)*25%)+115000,IF(G27&gt;750000,((G27-750000)*20%)+65000,IF(G27&gt;500000,((G27-500000)*15%)+27500,IF(G27&gt;300000,((G27-300000)*10%)+7500,IF(G27&gt;150000,((G27-150000)*5%)+0,0)))))))</f>
        <v>0</v>
      </c>
      <c r="H29" s="4" t="s">
        <v>71</v>
      </c>
      <c r="I29" s="38">
        <f>G29/12</f>
        <v>0</v>
      </c>
      <c r="J29" s="4"/>
      <c r="M29" s="37"/>
    </row>
    <row r="30" spans="4:13" ht="13.8" customHeight="1" x14ac:dyDescent="0.25"/>
    <row r="31" spans="4:13" ht="13.8" customHeight="1" x14ac:dyDescent="0.25"/>
    <row r="32" spans="4:13" ht="13.8" customHeight="1" x14ac:dyDescent="0.55000000000000004">
      <c r="D32" s="27" t="s">
        <v>60</v>
      </c>
      <c r="E32" s="28" t="s">
        <v>61</v>
      </c>
      <c r="F32" s="28"/>
      <c r="G32" s="27" t="s">
        <v>62</v>
      </c>
      <c r="H32" s="35"/>
      <c r="I32" s="28" t="s">
        <v>63</v>
      </c>
    </row>
    <row r="33" spans="4:11" ht="13.8" customHeight="1" x14ac:dyDescent="0.25">
      <c r="D33" s="29" t="s">
        <v>64</v>
      </c>
      <c r="E33" s="30">
        <f>IF(G27-0&lt;0,0,IF(G27&gt;150000,150000,G27))</f>
        <v>0</v>
      </c>
      <c r="F33" s="30"/>
      <c r="G33" s="31">
        <v>0</v>
      </c>
      <c r="H33" s="32"/>
      <c r="I33" s="30">
        <f>E33*G33</f>
        <v>0</v>
      </c>
    </row>
    <row r="34" spans="4:11" ht="13.8" customHeight="1" x14ac:dyDescent="0.25">
      <c r="D34" s="29" t="s">
        <v>65</v>
      </c>
      <c r="E34" s="30">
        <f>IF(G27-E33&lt;0,0,IF(G27-E33&gt;150000,150000,G27-E33))</f>
        <v>0</v>
      </c>
      <c r="F34" s="30"/>
      <c r="G34" s="31">
        <v>0.05</v>
      </c>
      <c r="H34" s="32"/>
      <c r="I34" s="30">
        <f>E34*G34</f>
        <v>0</v>
      </c>
    </row>
    <row r="35" spans="4:11" ht="13.8" customHeight="1" x14ac:dyDescent="0.25">
      <c r="D35" s="29" t="s">
        <v>66</v>
      </c>
      <c r="E35" s="30">
        <f>IF(G27-(E33+E34)&lt;0,0,IF(G27-(E33+E34)&gt;200000,200000,G27-(E33+E34)))</f>
        <v>0</v>
      </c>
      <c r="F35" s="30"/>
      <c r="G35" s="31">
        <v>0.1</v>
      </c>
      <c r="H35" s="32"/>
      <c r="I35" s="30">
        <f t="shared" ref="I35:I40" si="0">E35*G35</f>
        <v>0</v>
      </c>
    </row>
    <row r="36" spans="4:11" ht="13.8" customHeight="1" x14ac:dyDescent="0.25">
      <c r="D36" s="29" t="s">
        <v>67</v>
      </c>
      <c r="E36" s="30">
        <f>IF(G27-(E33+E34+E35)&lt;0,0,IF(G27-(E33+E34+E35)&gt;250000,250000,G27-(E33+E34+E35)))</f>
        <v>0</v>
      </c>
      <c r="F36" s="30"/>
      <c r="G36" s="31">
        <v>0.15</v>
      </c>
      <c r="H36" s="32"/>
      <c r="I36" s="30">
        <f t="shared" si="0"/>
        <v>0</v>
      </c>
    </row>
    <row r="37" spans="4:11" ht="13.8" customHeight="1" x14ac:dyDescent="0.25">
      <c r="D37" s="33" t="s">
        <v>68</v>
      </c>
      <c r="E37" s="30">
        <f>IF(G27-(E33+E34+E35+E36)&lt;0,0,IF(G27-(E33+E34+E35+E36)&gt;250000,250000,G27-(E33+E34+E35+E36)))</f>
        <v>0</v>
      </c>
      <c r="F37" s="30"/>
      <c r="G37" s="31">
        <v>0.2</v>
      </c>
      <c r="H37" s="32"/>
      <c r="I37" s="30">
        <f t="shared" si="0"/>
        <v>0</v>
      </c>
    </row>
    <row r="38" spans="4:11" ht="13.8" customHeight="1" x14ac:dyDescent="0.25">
      <c r="D38" s="33" t="s">
        <v>69</v>
      </c>
      <c r="E38" s="30">
        <f>IF(G27-(E33+E34+E35+E36+E37)&lt;0,0,IF(G27-(E33+E34+E35+E36+E37)&gt;1000000,1000000,G27-(E33+E34+E35+E36+E37)))</f>
        <v>0</v>
      </c>
      <c r="F38" s="30"/>
      <c r="G38" s="31">
        <v>0.25</v>
      </c>
      <c r="H38" s="32"/>
      <c r="I38" s="30">
        <f t="shared" si="0"/>
        <v>0</v>
      </c>
    </row>
    <row r="39" spans="4:11" ht="13.8" customHeight="1" x14ac:dyDescent="0.25">
      <c r="D39" s="34" t="s">
        <v>70</v>
      </c>
      <c r="E39" s="30">
        <f>IF(G27-(E33+E34+E35+E36+E37+E38)&lt;0,0,IF(G27-(E33+E34+E35+E36+E37+E38)&gt;3000000,3000000,G27-(E33+E34+E35+E36+E37+E38)))</f>
        <v>0</v>
      </c>
      <c r="F39" s="30"/>
      <c r="G39" s="31">
        <v>0.3</v>
      </c>
      <c r="H39" s="32"/>
      <c r="I39" s="30">
        <f t="shared" si="0"/>
        <v>0</v>
      </c>
    </row>
    <row r="40" spans="4:11" ht="13.8" customHeight="1" x14ac:dyDescent="0.25">
      <c r="D40" s="33">
        <v>5000001</v>
      </c>
      <c r="E40" s="30">
        <f>IF(G27-(E33+E34+E35+E36+E37+E38+E39)&lt;0,0,G27-(E33+E34+E35+E36+E37+E38+E39))</f>
        <v>0</v>
      </c>
      <c r="F40" s="30"/>
      <c r="G40" s="31">
        <v>0.35</v>
      </c>
      <c r="H40" s="32"/>
      <c r="I40" s="30">
        <f t="shared" si="0"/>
        <v>0</v>
      </c>
    </row>
    <row r="41" spans="4:11" ht="13.8" customHeight="1" thickBot="1" x14ac:dyDescent="0.3">
      <c r="D41" s="32"/>
      <c r="E41" s="36">
        <f>SUM(E33:E40)</f>
        <v>0</v>
      </c>
      <c r="F41" s="30"/>
      <c r="G41" s="32"/>
      <c r="H41" s="32"/>
      <c r="I41" s="36">
        <f>SUM(I33:I40)</f>
        <v>0</v>
      </c>
      <c r="K41" s="37"/>
    </row>
    <row r="42" spans="4:11" ht="13.8" thickTop="1" x14ac:dyDescent="0.25"/>
    <row r="43" spans="4:11" x14ac:dyDescent="0.25">
      <c r="D43" s="6" t="s">
        <v>75</v>
      </c>
    </row>
  </sheetData>
  <mergeCells count="2">
    <mergeCell ref="G18:K18"/>
    <mergeCell ref="B1:J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B1:C19"/>
  <sheetViews>
    <sheetView showGridLines="0" workbookViewId="0">
      <selection activeCell="E14" sqref="E14"/>
    </sheetView>
  </sheetViews>
  <sheetFormatPr defaultColWidth="8.88671875" defaultRowHeight="11.4" x14ac:dyDescent="0.2"/>
  <cols>
    <col min="1" max="1" width="5.5546875" style="11" customWidth="1"/>
    <col min="2" max="2" width="78" style="11" customWidth="1"/>
    <col min="3" max="3" width="55.21875" style="11" customWidth="1"/>
    <col min="4" max="16384" width="8.88671875" style="11"/>
  </cols>
  <sheetData>
    <row r="1" spans="2:3" ht="12" thickBot="1" x14ac:dyDescent="0.25"/>
    <row r="2" spans="2:3" customFormat="1" ht="24.6" customHeight="1" thickBot="1" x14ac:dyDescent="0.3">
      <c r="B2" s="12" t="s">
        <v>24</v>
      </c>
      <c r="C2" s="12" t="s">
        <v>25</v>
      </c>
    </row>
    <row r="3" spans="2:3" customFormat="1" ht="15.6" customHeight="1" x14ac:dyDescent="0.25">
      <c r="B3" s="46" t="s">
        <v>26</v>
      </c>
      <c r="C3" s="13" t="s">
        <v>27</v>
      </c>
    </row>
    <row r="4" spans="2:3" customFormat="1" ht="23.4" customHeight="1" thickBot="1" x14ac:dyDescent="0.3">
      <c r="B4" s="47"/>
      <c r="C4" s="14" t="s">
        <v>28</v>
      </c>
    </row>
    <row r="5" spans="2:3" customFormat="1" ht="35.4" customHeight="1" thickBot="1" x14ac:dyDescent="0.3">
      <c r="B5" s="15" t="s">
        <v>30</v>
      </c>
      <c r="C5" s="16" t="s">
        <v>29</v>
      </c>
    </row>
    <row r="6" spans="2:3" customFormat="1" ht="22.2" customHeight="1" thickBot="1" x14ac:dyDescent="0.3">
      <c r="B6" s="15" t="s">
        <v>31</v>
      </c>
      <c r="C6" s="17" t="s">
        <v>32</v>
      </c>
    </row>
    <row r="7" spans="2:3" customFormat="1" ht="22.2" customHeight="1" thickBot="1" x14ac:dyDescent="0.3">
      <c r="B7" s="15" t="s">
        <v>33</v>
      </c>
      <c r="C7" s="17" t="s">
        <v>34</v>
      </c>
    </row>
    <row r="8" spans="2:3" customFormat="1" ht="29.4" customHeight="1" x14ac:dyDescent="0.25">
      <c r="B8" s="18" t="s">
        <v>35</v>
      </c>
      <c r="C8" s="19"/>
    </row>
    <row r="9" spans="2:3" customFormat="1" ht="17.25" customHeight="1" x14ac:dyDescent="0.25">
      <c r="B9" s="20" t="s">
        <v>36</v>
      </c>
      <c r="C9" s="14" t="s">
        <v>41</v>
      </c>
    </row>
    <row r="10" spans="2:3" customFormat="1" ht="17.25" customHeight="1" x14ac:dyDescent="0.25">
      <c r="B10" s="20" t="s">
        <v>37</v>
      </c>
      <c r="C10" s="21">
        <v>0.3</v>
      </c>
    </row>
    <row r="11" spans="2:3" customFormat="1" ht="17.25" customHeight="1" x14ac:dyDescent="0.25">
      <c r="B11" s="20" t="s">
        <v>38</v>
      </c>
      <c r="C11" s="21">
        <v>0.2</v>
      </c>
    </row>
    <row r="12" spans="2:3" customFormat="1" ht="17.25" customHeight="1" x14ac:dyDescent="0.25">
      <c r="B12" s="20" t="s">
        <v>39</v>
      </c>
      <c r="C12" s="21">
        <v>0.15</v>
      </c>
    </row>
    <row r="13" spans="2:3" customFormat="1" ht="17.25" customHeight="1" x14ac:dyDescent="0.25">
      <c r="B13" s="20" t="s">
        <v>40</v>
      </c>
      <c r="C13" s="21">
        <v>0.3</v>
      </c>
    </row>
    <row r="14" spans="2:3" customFormat="1" ht="17.25" customHeight="1" thickBot="1" x14ac:dyDescent="0.3">
      <c r="B14" s="22"/>
      <c r="C14" s="23">
        <v>0.1</v>
      </c>
    </row>
    <row r="15" spans="2:3" customFormat="1" ht="17.25" customHeight="1" x14ac:dyDescent="0.25">
      <c r="B15" s="18" t="s">
        <v>42</v>
      </c>
      <c r="C15" s="13" t="s">
        <v>41</v>
      </c>
    </row>
    <row r="16" spans="2:3" customFormat="1" ht="17.25" customHeight="1" x14ac:dyDescent="0.25">
      <c r="B16" s="20" t="s">
        <v>43</v>
      </c>
      <c r="C16" s="21">
        <v>0.6</v>
      </c>
    </row>
    <row r="17" spans="2:3" customFormat="1" ht="17.25" customHeight="1" thickBot="1" x14ac:dyDescent="0.3">
      <c r="B17" s="24" t="s">
        <v>44</v>
      </c>
      <c r="C17" s="23">
        <v>0.3</v>
      </c>
    </row>
    <row r="18" spans="2:3" customFormat="1" ht="22.8" customHeight="1" thickBot="1" x14ac:dyDescent="0.3">
      <c r="B18" s="15" t="s">
        <v>45</v>
      </c>
      <c r="C18" s="17" t="s">
        <v>46</v>
      </c>
    </row>
    <row r="19" spans="2:3" customFormat="1" ht="22.8" customHeight="1" thickBot="1" x14ac:dyDescent="0.3">
      <c r="B19" s="15" t="s">
        <v>47</v>
      </c>
      <c r="C19" s="17" t="s">
        <v>48</v>
      </c>
    </row>
  </sheetData>
  <mergeCells count="1">
    <mergeCell ref="B3:B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คํานวณภาษีบุคคลธรรมดา</vt:lpstr>
      <vt:lpstr>ตารางสรุปค่าใช้จ่าย</vt:lpstr>
      <vt:lpstr>คํานวณภาษีบุคคลธรรมดา!Print_Area</vt:lpstr>
      <vt:lpstr>ตารางสรุปค่าใช้จ่าย!Print_Area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</dc:creator>
  <cp:lastModifiedBy>tang sarachaikul</cp:lastModifiedBy>
  <cp:lastPrinted>2023-11-21T10:52:59Z</cp:lastPrinted>
  <dcterms:created xsi:type="dcterms:W3CDTF">2016-11-28T06:54:08Z</dcterms:created>
  <dcterms:modified xsi:type="dcterms:W3CDTF">2023-11-22T23:50:56Z</dcterms:modified>
</cp:coreProperties>
</file>